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антоки-5-1" sheetId="1" r:id="rId1"/>
    <sheet name="Сантоки-5-2" sheetId="2" r:id="rId2"/>
    <sheet name="Сантоки-5-3" sheetId="3" r:id="rId3"/>
    <sheet name="Сантоки-5-4" sheetId="4" r:id="rId4"/>
    <sheet name="Сантоки-5-5" sheetId="5" r:id="rId5"/>
    <sheet name="Лист1" sheetId="6" r:id="rId6"/>
  </sheets>
  <externalReferences>
    <externalReference r:id="rId9"/>
    <externalReference r:id="rId10"/>
  </externalReferences>
  <definedNames>
    <definedName name="_xlnm.Print_Area" localSheetId="0">'Сантоки-5-1'!$A$1:$D$40</definedName>
    <definedName name="_xlnm.Print_Area" localSheetId="1">'Сантоки-5-2'!$A$1:$D$39</definedName>
    <definedName name="_xlnm.Print_Area" localSheetId="2">'Сантоки-5-3'!$A$1:$D$39</definedName>
    <definedName name="_xlnm.Print_Area" localSheetId="3">'Сантоки-5-4'!$A$1:$D$39</definedName>
    <definedName name="_xlnm.Print_Area" localSheetId="4">'Сантоки-5-5'!$A$1:$D$38</definedName>
  </definedNames>
  <calcPr fullCalcOnLoad="1"/>
</workbook>
</file>

<file path=xl/sharedStrings.xml><?xml version="1.0" encoding="utf-8"?>
<sst xmlns="http://schemas.openxmlformats.org/spreadsheetml/2006/main" count="243" uniqueCount="144">
  <si>
    <t>№
п/п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</si>
  <si>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</si>
  <si>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</si>
  <si>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</si>
  <si>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</si>
  <si>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</si>
  <si>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</si>
  <si>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Организация</t>
  </si>
  <si>
    <t>Начислено всего</t>
  </si>
  <si>
    <t>Оплачено, списано всего</t>
  </si>
  <si>
    <t>Конечный остаток</t>
  </si>
  <si>
    <t>Здание</t>
  </si>
  <si>
    <t>ООО УК "Дом Сервис"</t>
  </si>
  <si>
    <t>ул. Еловая,1</t>
  </si>
  <si>
    <t>ул. Еловая,2</t>
  </si>
  <si>
    <t>ул. Еловая,3</t>
  </si>
  <si>
    <t>ул. Еловая,4</t>
  </si>
  <si>
    <t>ул. Еловая,5</t>
  </si>
  <si>
    <t>ул. Еловая,6</t>
  </si>
  <si>
    <t>ул. Изумрудная, д.1</t>
  </si>
  <si>
    <t>ул. Изумрудная, д.1/1</t>
  </si>
  <si>
    <t>ул. Изумрудная, д.2</t>
  </si>
  <si>
    <t>ул. Изумрудная, д.2/1</t>
  </si>
  <si>
    <t>ул. Изумрудная, д.6/1</t>
  </si>
  <si>
    <t>ул. Изумрудная, д.6/3</t>
  </si>
  <si>
    <t>ул. Медовая, д.1</t>
  </si>
  <si>
    <t>ул. Медовая, д.2</t>
  </si>
  <si>
    <t>ул. Медовая, д.2/2</t>
  </si>
  <si>
    <t>ул. Медовая, д.3</t>
  </si>
  <si>
    <t>ул. Медовая, д.3/1</t>
  </si>
  <si>
    <t>ул. Медовая, д.5</t>
  </si>
  <si>
    <t>ул. Медовая, д.8</t>
  </si>
  <si>
    <t>ул. Пихтовая,1</t>
  </si>
  <si>
    <t>ул. Пихтовая,2</t>
  </si>
  <si>
    <t>ул. Пихтовая,3</t>
  </si>
  <si>
    <t>ул. Пихтовая,4</t>
  </si>
  <si>
    <t>ул. Пихтовая,5</t>
  </si>
  <si>
    <t>ул. Рассветная,2/2</t>
  </si>
  <si>
    <t>ул. Ромашковая, д.1</t>
  </si>
  <si>
    <t>ул. Ромашковая, д.2 корп. 1</t>
  </si>
  <si>
    <t>ул. Ромашковая, д.2 корп. 2</t>
  </si>
  <si>
    <t>ул. Ромашковая, д.3  корп. 1</t>
  </si>
  <si>
    <t>ул. Ромашковая, д.3  корп. 2</t>
  </si>
  <si>
    <t>Итого</t>
  </si>
  <si>
    <t>Задолженность по тек.рем.  на 25.11.2014г.</t>
  </si>
  <si>
    <t>План по текущему ремонту за период 01.11.2014-31.12.2015 г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</si>
  <si>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</si>
  <si>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</si>
  <si>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</si>
  <si>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</si>
  <si>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Количество</t>
  </si>
  <si>
    <t>Бульвар Рябикова, дом № 36/1</t>
  </si>
  <si>
    <t>Бульвар Рябикова, дом № 36/2</t>
  </si>
  <si>
    <t>Бульвар Рябикова, дом № 36/3</t>
  </si>
  <si>
    <t>Бульвар Рябикова, дом № 36/4</t>
  </si>
  <si>
    <t>Бульвар Рябикова, дом № 36/5</t>
  </si>
  <si>
    <t>Бульвар Рябикова, дом № 36/6</t>
  </si>
  <si>
    <t>Джамбула ул, дом № 30, корпус 1</t>
  </si>
  <si>
    <t>Джамбула ул, дом № 30, корпус 2</t>
  </si>
  <si>
    <t>Джамбула ул, дом № 30, корпус 3</t>
  </si>
  <si>
    <t>Джамбула ул, дом № 30, корпус 4</t>
  </si>
  <si>
    <t>Джамбула ул, дом № 30, корпус 5</t>
  </si>
  <si>
    <t>Джамбула ул, дом № 30, корпус 6</t>
  </si>
  <si>
    <t>ул. А Рыбака,1/1</t>
  </si>
  <si>
    <t>ул. А Рыбака,1/2</t>
  </si>
  <si>
    <t>ул. Видная,2/1</t>
  </si>
  <si>
    <t>ул. Видная,2/2</t>
  </si>
  <si>
    <t>ул. Видная,4/1</t>
  </si>
  <si>
    <t>ул. Видная,4/2</t>
  </si>
  <si>
    <t>ул. Видная,6/1</t>
  </si>
  <si>
    <t>ул. Видная,6/2</t>
  </si>
  <si>
    <t>ул. Медовая, д.1/1</t>
  </si>
  <si>
    <t>ул. Медовая, д.3/2</t>
  </si>
  <si>
    <t>ул. Медовая, д.4</t>
  </si>
  <si>
    <t>ул. Рассветная,1/1</t>
  </si>
  <si>
    <t>ул. Рассветная,1/2</t>
  </si>
  <si>
    <t>ул. Рассветная,2/1</t>
  </si>
  <si>
    <t>ул. Рассветная,3/1</t>
  </si>
  <si>
    <t>ул. Рассветная,3/2</t>
  </si>
  <si>
    <t>ул. Рассветная,4/1</t>
  </si>
  <si>
    <t>ул. Рассветная,4/2</t>
  </si>
  <si>
    <t>ул. Рассветная,5/1</t>
  </si>
  <si>
    <t>ул. Рассветная,6/1</t>
  </si>
  <si>
    <t>ул. Рассветная,6/2</t>
  </si>
  <si>
    <t>ул. Терешковой, д.15</t>
  </si>
  <si>
    <t>ул. Терешковой, д.15Б</t>
  </si>
  <si>
    <t>ул. Терешковой, д.17</t>
  </si>
  <si>
    <t>ул. Терешковой, д.19</t>
  </si>
  <si>
    <t>ул. Терешковой, д.21</t>
  </si>
  <si>
    <t>Доставка песка/земли/</t>
  </si>
  <si>
    <t xml:space="preserve">Вывоз снега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</si>
  <si>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пр. М. Жукова, д. 5/1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</si>
  <si>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пр. М. Жукова, д. 5/2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</si>
  <si>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пр. М. Жукова, д. 5/3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</si>
  <si>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пр. М. Жукова, д. 5/4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</si>
  <si>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пр. М. Жукова, д. 5/5</t>
    </r>
  </si>
  <si>
    <t xml:space="preserve">Директор </t>
  </si>
  <si>
    <t>ООО "Дом-Сервис"</t>
  </si>
  <si>
    <t xml:space="preserve"> ул.Видная, д.1/1</t>
  </si>
  <si>
    <t xml:space="preserve"> ул.Видная, д.1/2</t>
  </si>
  <si>
    <t xml:space="preserve"> ул.Видная, д.3/ 1</t>
  </si>
  <si>
    <t>б-р Рябикова, 94</t>
  </si>
  <si>
    <t>б-р Рябикова, 95</t>
  </si>
  <si>
    <t>Байкальская ул, д. 236б/1</t>
  </si>
  <si>
    <t>Байкальская ул, д. 236б/2</t>
  </si>
  <si>
    <t>Байкальская ул, д. 236б/3</t>
  </si>
  <si>
    <t>пр. М. Жукова д. 5/1</t>
  </si>
  <si>
    <t>пр. М. Жукова д. 5/2</t>
  </si>
  <si>
    <t>пр. М. Жукова д. 5/3</t>
  </si>
  <si>
    <t>пр. М. Жукова д. 5/4</t>
  </si>
  <si>
    <t>пр. М. Жукова д. 5/5</t>
  </si>
  <si>
    <t>Рябикова б-р, д. 97</t>
  </si>
  <si>
    <t>Рябикова б-р, д. 98</t>
  </si>
  <si>
    <t>ул. Видная , д. 3/2</t>
  </si>
  <si>
    <t>ул. Гоголя, д. 61</t>
  </si>
  <si>
    <t>ул. Гоголя, д. 63</t>
  </si>
  <si>
    <t>ул. Гоголя, д. 65</t>
  </si>
  <si>
    <t>ул. Гоголя, д. 67</t>
  </si>
  <si>
    <t>ул. Медовая, д. 6</t>
  </si>
  <si>
    <t>ул. Чернышевского, д. 4</t>
  </si>
  <si>
    <t>ул. Чернышевского, д. 6</t>
  </si>
  <si>
    <t>ул. Чернышевского, д. 8</t>
  </si>
  <si>
    <t>ул.А.Рыбака,д.3/1</t>
  </si>
  <si>
    <t>ул.А.Рыбака,д.6/1</t>
  </si>
  <si>
    <t>ул.А.Рыбака,д.6/2</t>
  </si>
  <si>
    <t>ул.Видная , д. 5/ 1</t>
  </si>
  <si>
    <t>ул.Видная , д. 5/2</t>
  </si>
  <si>
    <t>ул.Луговая, д. 4</t>
  </si>
  <si>
    <t xml:space="preserve">ул.Луговая,д.2/1 </t>
  </si>
  <si>
    <t xml:space="preserve">ул.Луговая,д.2/2 </t>
  </si>
  <si>
    <t>ул.Рассветная, д. 5/2</t>
  </si>
  <si>
    <t>ул.Рассветная, д.3/2</t>
  </si>
  <si>
    <t>ул.Рассветная, д.6/1</t>
  </si>
  <si>
    <t>ул.Рассветная, д.6/2</t>
  </si>
  <si>
    <t>Установка доводчиков на входные двери</t>
  </si>
  <si>
    <t>10 шт</t>
  </si>
  <si>
    <t>Ремонт покрытия пола</t>
  </si>
  <si>
    <t>2м2</t>
  </si>
  <si>
    <t>Ремонт дверей чердачных люков в подъезде</t>
  </si>
  <si>
    <t>Работы по благоустройству территории (ограждение, детские пл-ки)</t>
  </si>
  <si>
    <t>Замена электрических ламп на энергосберегающие в подъезде</t>
  </si>
  <si>
    <t>15 шт</t>
  </si>
  <si>
    <t>14 шт</t>
  </si>
  <si>
    <t>8 шт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</si>
</sst>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9" applyFont="1" applyAlignment="1">
      <alignment/>
    </xf>
    <xf numFmtId="0" fontId="2" fillId="0" borderId="0" xfId="0" applyFont="1" applyAlignment="1">
      <alignment/>
    </xf>
    <xf numFmtId="164" fontId="2" fillId="0" borderId="0" xfId="59" applyFont="1" applyAlignment="1">
      <alignment/>
    </xf>
    <xf numFmtId="164" fontId="42" fillId="0" borderId="0" xfId="59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59" applyFont="1" applyBorder="1" applyAlignment="1">
      <alignment/>
    </xf>
    <xf numFmtId="0" fontId="2" fillId="0" borderId="0" xfId="0" applyFont="1" applyAlignment="1">
      <alignment/>
    </xf>
    <xf numFmtId="0" fontId="43" fillId="0" borderId="10" xfId="0" applyFont="1" applyBorder="1" applyAlignment="1">
      <alignment/>
    </xf>
    <xf numFmtId="164" fontId="43" fillId="0" borderId="10" xfId="59" applyFont="1" applyBorder="1" applyAlignment="1">
      <alignment/>
    </xf>
    <xf numFmtId="0" fontId="43" fillId="0" borderId="0" xfId="0" applyFont="1" applyAlignment="1">
      <alignment/>
    </xf>
    <xf numFmtId="0" fontId="6" fillId="34" borderId="11" xfId="52" applyNumberFormat="1" applyFont="1" applyFill="1" applyBorder="1" applyAlignment="1">
      <alignment horizontal="left" vertical="top" wrapText="1"/>
      <protection/>
    </xf>
    <xf numFmtId="0" fontId="5" fillId="35" borderId="11" xfId="52" applyNumberFormat="1" applyFont="1" applyFill="1" applyBorder="1" applyAlignment="1">
      <alignment horizontal="left" vertical="top" wrapText="1"/>
      <protection/>
    </xf>
    <xf numFmtId="4" fontId="5" fillId="35" borderId="11" xfId="52" applyNumberFormat="1" applyFont="1" applyFill="1" applyBorder="1" applyAlignment="1">
      <alignment horizontal="right" vertical="top"/>
      <protection/>
    </xf>
    <xf numFmtId="0" fontId="5" fillId="0" borderId="11" xfId="52" applyNumberFormat="1" applyFont="1" applyBorder="1" applyAlignment="1">
      <alignment horizontal="left" vertical="top" wrapText="1" indent="2"/>
      <protection/>
    </xf>
    <xf numFmtId="4" fontId="5" fillId="0" borderId="11" xfId="52" applyNumberFormat="1" applyFont="1" applyBorder="1" applyAlignment="1">
      <alignment horizontal="right" vertical="top"/>
      <protection/>
    </xf>
    <xf numFmtId="3" fontId="5" fillId="0" borderId="11" xfId="52" applyNumberFormat="1" applyFont="1" applyBorder="1" applyAlignment="1">
      <alignment horizontal="right" vertical="top"/>
      <protection/>
    </xf>
    <xf numFmtId="165" fontId="5" fillId="0" borderId="11" xfId="52" applyNumberFormat="1" applyFont="1" applyBorder="1" applyAlignment="1">
      <alignment horizontal="right" vertical="top"/>
      <protection/>
    </xf>
    <xf numFmtId="2" fontId="5" fillId="0" borderId="11" xfId="52" applyNumberFormat="1" applyFont="1" applyBorder="1" applyAlignment="1">
      <alignment horizontal="right" vertical="top"/>
      <protection/>
    </xf>
    <xf numFmtId="0" fontId="5" fillId="0" borderId="11" xfId="52" applyNumberFormat="1" applyFont="1" applyBorder="1" applyAlignment="1">
      <alignment horizontal="right" vertical="top"/>
      <protection/>
    </xf>
    <xf numFmtId="0" fontId="6" fillId="34" borderId="11" xfId="52" applyNumberFormat="1" applyFont="1" applyFill="1" applyBorder="1" applyAlignment="1">
      <alignment horizontal="left" vertical="top"/>
      <protection/>
    </xf>
    <xf numFmtId="4" fontId="6" fillId="34" borderId="11" xfId="52" applyNumberFormat="1" applyFont="1" applyFill="1" applyBorder="1" applyAlignment="1">
      <alignment horizontal="right" vertical="top"/>
      <protection/>
    </xf>
    <xf numFmtId="164" fontId="2" fillId="33" borderId="10" xfId="59" applyFont="1" applyFill="1" applyBorder="1" applyAlignment="1">
      <alignment horizontal="center" vertical="top" wrapText="1"/>
    </xf>
    <xf numFmtId="43" fontId="42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0" xfId="59" applyNumberFormat="1" applyFont="1" applyBorder="1" applyAlignment="1">
      <alignment wrapText="1"/>
    </xf>
    <xf numFmtId="4" fontId="43" fillId="0" borderId="10" xfId="59" applyNumberFormat="1" applyFont="1" applyBorder="1" applyAlignment="1">
      <alignment wrapText="1"/>
    </xf>
    <xf numFmtId="4" fontId="42" fillId="36" borderId="10" xfId="59" applyNumberFormat="1" applyFont="1" applyFill="1" applyBorder="1" applyAlignment="1">
      <alignment wrapText="1"/>
    </xf>
    <xf numFmtId="4" fontId="42" fillId="37" borderId="10" xfId="59" applyNumberFormat="1" applyFont="1" applyFill="1" applyBorder="1" applyAlignment="1">
      <alignment wrapText="1"/>
    </xf>
    <xf numFmtId="0" fontId="5" fillId="0" borderId="0" xfId="52">
      <alignment/>
      <protection/>
    </xf>
    <xf numFmtId="0" fontId="4" fillId="0" borderId="0" xfId="0" applyFont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6" fillId="34" borderId="11" xfId="52" applyNumberFormat="1" applyFont="1" applyFill="1" applyBorder="1" applyAlignment="1">
      <alignment horizontal="left" vertical="top" wrapText="1"/>
      <protection/>
    </xf>
    <xf numFmtId="2" fontId="7" fillId="0" borderId="10" xfId="52" applyNumberFormat="1" applyFont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41">
          <cell r="BI41">
            <v>416704.35599999997</v>
          </cell>
        </row>
        <row r="42">
          <cell r="BI42">
            <v>566190.328</v>
          </cell>
        </row>
        <row r="43">
          <cell r="BI43">
            <v>463808.518</v>
          </cell>
        </row>
        <row r="44">
          <cell r="BI44">
            <v>108565.47760000004</v>
          </cell>
        </row>
        <row r="45">
          <cell r="BI45">
            <v>358067.302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88">
          <cell r="C88">
            <v>11553.9</v>
          </cell>
        </row>
        <row r="89">
          <cell r="C89">
            <v>8614.9</v>
          </cell>
        </row>
        <row r="90">
          <cell r="C90">
            <v>6066.58</v>
          </cell>
        </row>
        <row r="91">
          <cell r="C91">
            <v>7228.6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37" t="s">
        <v>5</v>
      </c>
      <c r="C1" s="37"/>
      <c r="D1" s="3"/>
    </row>
    <row r="2" spans="2:4" ht="26.25" customHeight="1">
      <c r="B2" s="2" t="s">
        <v>91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4</v>
      </c>
      <c r="C5" s="7" t="s">
        <v>1</v>
      </c>
      <c r="D5" s="27" t="s">
        <v>3</v>
      </c>
    </row>
    <row r="6" spans="1:4" ht="18.75">
      <c r="A6" s="9">
        <v>1</v>
      </c>
      <c r="B6" s="10" t="s">
        <v>134</v>
      </c>
      <c r="C6" s="10" t="s">
        <v>135</v>
      </c>
      <c r="D6" s="34">
        <v>10000</v>
      </c>
    </row>
    <row r="7" spans="1:4" ht="18.75">
      <c r="A7" s="9">
        <v>2</v>
      </c>
      <c r="B7" s="10" t="s">
        <v>136</v>
      </c>
      <c r="C7" s="10" t="s">
        <v>137</v>
      </c>
      <c r="D7" s="35">
        <v>2000</v>
      </c>
    </row>
    <row r="8" spans="1:4" ht="18.75">
      <c r="A8" s="9">
        <v>3</v>
      </c>
      <c r="B8" s="10" t="s">
        <v>2</v>
      </c>
      <c r="C8" s="10"/>
      <c r="D8" s="35">
        <v>2500</v>
      </c>
    </row>
    <row r="9" spans="1:4" ht="18.75">
      <c r="A9" s="9">
        <v>4</v>
      </c>
      <c r="B9" s="10" t="s">
        <v>89</v>
      </c>
      <c r="C9" s="10"/>
      <c r="D9" s="32">
        <v>1000</v>
      </c>
    </row>
    <row r="10" spans="1:4" ht="18.75">
      <c r="A10" s="9">
        <v>5</v>
      </c>
      <c r="B10" s="10" t="s">
        <v>90</v>
      </c>
      <c r="C10" s="10"/>
      <c r="D10" s="35">
        <v>25000</v>
      </c>
    </row>
    <row r="11" spans="1:4" ht="18.75">
      <c r="A11" s="9">
        <v>6</v>
      </c>
      <c r="B11" s="10" t="s">
        <v>138</v>
      </c>
      <c r="C11" s="10"/>
      <c r="D11" s="35">
        <v>3000</v>
      </c>
    </row>
    <row r="12" spans="1:4" ht="18.75">
      <c r="A12" s="9">
        <v>7</v>
      </c>
      <c r="B12" s="10" t="s">
        <v>139</v>
      </c>
      <c r="C12" s="10"/>
      <c r="D12" s="32">
        <v>200000</v>
      </c>
    </row>
    <row r="13" spans="1:4" ht="18.75">
      <c r="A13" s="9">
        <v>8</v>
      </c>
      <c r="B13" s="10" t="s">
        <v>140</v>
      </c>
      <c r="C13" s="31"/>
      <c r="D13" s="35">
        <v>73000</v>
      </c>
    </row>
    <row r="14" spans="1:4" s="15" customFormat="1" ht="18.75" customHeight="1">
      <c r="A14" s="13"/>
      <c r="B14" s="13" t="s">
        <v>6</v>
      </c>
      <c r="C14" s="13"/>
      <c r="D14" s="33">
        <f>SUM(D6:D13)</f>
        <v>316500</v>
      </c>
    </row>
    <row r="15" ht="20.25" customHeight="1"/>
    <row r="16" spans="2:4" ht="17.25" customHeight="1">
      <c r="B16" s="38" t="s">
        <v>48</v>
      </c>
      <c r="C16" s="38"/>
      <c r="D16" s="11">
        <f>'[1]Тек.рем.2014г.(1,2,3 квартал)'!$BI$41</f>
        <v>416704.35599999997</v>
      </c>
    </row>
    <row r="17" spans="2:4" ht="16.5" customHeight="1">
      <c r="B17" s="39" t="s">
        <v>45</v>
      </c>
      <c r="C17" s="40"/>
      <c r="D17" s="11">
        <f>((6006.3*3.58*14)+((4747*2.98)*14)*0.9)</f>
        <v>479276.11199999996</v>
      </c>
    </row>
    <row r="18" spans="2:4" ht="33.75" customHeight="1">
      <c r="B18" s="29" t="s">
        <v>49</v>
      </c>
      <c r="C18" s="13"/>
      <c r="D18" s="14">
        <f>D16+D17</f>
        <v>895980.4679999999</v>
      </c>
    </row>
    <row r="19" spans="2:4" ht="16.5" customHeight="1">
      <c r="B19" s="38" t="s">
        <v>44</v>
      </c>
      <c r="C19" s="38"/>
      <c r="D19" s="11">
        <f>Лист1!H94</f>
        <v>185851.11193544904</v>
      </c>
    </row>
    <row r="20" spans="2:4" ht="18.75">
      <c r="B20" s="12"/>
      <c r="C20" s="12"/>
      <c r="D20" s="5"/>
    </row>
    <row r="21" spans="2:4" ht="18.75">
      <c r="B21" s="12"/>
      <c r="C21" s="12"/>
      <c r="D21" s="5"/>
    </row>
    <row r="22" spans="2:4" ht="18.75">
      <c r="B22" s="1" t="s">
        <v>96</v>
      </c>
      <c r="D22" s="28"/>
    </row>
    <row r="23" spans="2:4" ht="18.75">
      <c r="B23" s="1" t="s">
        <v>97</v>
      </c>
      <c r="D23" s="28" t="s">
        <v>46</v>
      </c>
    </row>
    <row r="25" ht="27" customHeight="1">
      <c r="B25" s="1" t="s">
        <v>47</v>
      </c>
    </row>
  </sheetData>
  <sheetProtection/>
  <mergeCells count="4">
    <mergeCell ref="B1:C1"/>
    <mergeCell ref="B16:C16"/>
    <mergeCell ref="B17:C17"/>
    <mergeCell ref="B19:C1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37" t="s">
        <v>5</v>
      </c>
      <c r="C1" s="37"/>
      <c r="D1" s="3"/>
    </row>
    <row r="2" spans="2:4" ht="26.25" customHeight="1">
      <c r="B2" s="2" t="s">
        <v>92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4</v>
      </c>
      <c r="C5" s="7" t="s">
        <v>1</v>
      </c>
      <c r="D5" s="27" t="s">
        <v>3</v>
      </c>
    </row>
    <row r="6" spans="1:4" ht="18.75">
      <c r="A6" s="9">
        <v>1</v>
      </c>
      <c r="B6" s="10" t="s">
        <v>134</v>
      </c>
      <c r="C6" s="10" t="s">
        <v>141</v>
      </c>
      <c r="D6" s="34">
        <v>19500</v>
      </c>
    </row>
    <row r="7" spans="1:4" ht="18.75">
      <c r="A7" s="9">
        <v>2</v>
      </c>
      <c r="B7" s="10" t="s">
        <v>2</v>
      </c>
      <c r="C7" s="10"/>
      <c r="D7" s="35">
        <v>5000</v>
      </c>
    </row>
    <row r="8" spans="1:4" ht="18.75">
      <c r="A8" s="9">
        <v>3</v>
      </c>
      <c r="B8" s="10" t="s">
        <v>89</v>
      </c>
      <c r="C8" s="10"/>
      <c r="D8" s="32">
        <v>2000</v>
      </c>
    </row>
    <row r="9" spans="1:4" ht="18.75">
      <c r="A9" s="9">
        <v>4</v>
      </c>
      <c r="B9" s="10" t="s">
        <v>90</v>
      </c>
      <c r="C9" s="10"/>
      <c r="D9" s="35">
        <v>50000</v>
      </c>
    </row>
    <row r="10" spans="1:4" ht="18.75">
      <c r="A10" s="9">
        <v>5</v>
      </c>
      <c r="B10" s="10" t="s">
        <v>138</v>
      </c>
      <c r="C10" s="10"/>
      <c r="D10" s="35">
        <v>5000</v>
      </c>
    </row>
    <row r="11" spans="1:4" ht="18.75">
      <c r="A11" s="9">
        <v>6</v>
      </c>
      <c r="B11" s="10" t="s">
        <v>139</v>
      </c>
      <c r="C11" s="10"/>
      <c r="D11" s="32">
        <v>400000</v>
      </c>
    </row>
    <row r="12" spans="1:4" ht="18.75">
      <c r="A12" s="9">
        <v>7</v>
      </c>
      <c r="B12" s="10" t="s">
        <v>140</v>
      </c>
      <c r="C12" s="31"/>
      <c r="D12" s="35">
        <v>150000</v>
      </c>
    </row>
    <row r="13" spans="1:4" s="15" customFormat="1" ht="18.75" customHeight="1">
      <c r="A13" s="13"/>
      <c r="B13" s="13" t="s">
        <v>6</v>
      </c>
      <c r="C13" s="13"/>
      <c r="D13" s="14">
        <f>SUM(D6:D12)</f>
        <v>631500</v>
      </c>
    </row>
    <row r="14" ht="20.25" customHeight="1"/>
    <row r="15" spans="2:4" ht="17.25" customHeight="1">
      <c r="B15" s="38" t="s">
        <v>48</v>
      </c>
      <c r="C15" s="38"/>
      <c r="D15" s="11">
        <f>'[1]Тек.рем.2014г.(1,2,3 квартал)'!$BI$42</f>
        <v>566190.328</v>
      </c>
    </row>
    <row r="16" spans="2:4" ht="16.5" customHeight="1">
      <c r="B16" s="39" t="s">
        <v>45</v>
      </c>
      <c r="C16" s="40"/>
      <c r="D16" s="11">
        <f>('[2]Площади'!$C$88*3.58*14)*0.9</f>
        <v>521173.3212</v>
      </c>
    </row>
    <row r="17" spans="2:4" ht="33.75" customHeight="1">
      <c r="B17" s="29" t="s">
        <v>49</v>
      </c>
      <c r="C17" s="13"/>
      <c r="D17" s="14">
        <f>D15+D16</f>
        <v>1087363.6491999999</v>
      </c>
    </row>
    <row r="18" spans="2:4" ht="16.5" customHeight="1">
      <c r="B18" s="38" t="s">
        <v>44</v>
      </c>
      <c r="C18" s="38"/>
      <c r="D18" s="11">
        <f>Лист1!E94</f>
        <v>142809.25615485563</v>
      </c>
    </row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96</v>
      </c>
      <c r="D21" s="28"/>
    </row>
    <row r="22" spans="2:4" ht="18.75">
      <c r="B22" s="1" t="s">
        <v>97</v>
      </c>
      <c r="D22" s="28" t="s">
        <v>46</v>
      </c>
    </row>
    <row r="24" ht="27" customHeight="1">
      <c r="B24" s="1" t="s">
        <v>47</v>
      </c>
    </row>
  </sheetData>
  <sheetProtection/>
  <mergeCells count="4">
    <mergeCell ref="B1:C1"/>
    <mergeCell ref="B15:C15"/>
    <mergeCell ref="B16:C16"/>
    <mergeCell ref="B18:C1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37" t="s">
        <v>5</v>
      </c>
      <c r="C1" s="37"/>
      <c r="D1" s="3"/>
    </row>
    <row r="2" spans="2:4" ht="26.25" customHeight="1">
      <c r="B2" s="2" t="s">
        <v>93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4</v>
      </c>
      <c r="C5" s="7" t="s">
        <v>1</v>
      </c>
      <c r="D5" s="27" t="s">
        <v>3</v>
      </c>
    </row>
    <row r="6" spans="1:4" ht="18.75">
      <c r="A6" s="9">
        <v>1</v>
      </c>
      <c r="B6" s="10" t="s">
        <v>134</v>
      </c>
      <c r="C6" s="10" t="s">
        <v>135</v>
      </c>
      <c r="D6" s="34">
        <v>13000</v>
      </c>
    </row>
    <row r="7" spans="1:4" ht="18.75">
      <c r="A7" s="9">
        <v>2</v>
      </c>
      <c r="B7" s="10" t="s">
        <v>2</v>
      </c>
      <c r="C7" s="10"/>
      <c r="D7" s="35">
        <v>2500</v>
      </c>
    </row>
    <row r="8" spans="1:4" ht="18.75">
      <c r="A8" s="9">
        <v>3</v>
      </c>
      <c r="B8" s="10" t="s">
        <v>89</v>
      </c>
      <c r="C8" s="10"/>
      <c r="D8" s="32">
        <v>1000</v>
      </c>
    </row>
    <row r="9" spans="1:4" ht="18.75">
      <c r="A9" s="9">
        <v>4</v>
      </c>
      <c r="B9" s="10" t="s">
        <v>90</v>
      </c>
      <c r="C9" s="10"/>
      <c r="D9" s="35">
        <v>25000</v>
      </c>
    </row>
    <row r="10" spans="1:4" ht="18.75">
      <c r="A10" s="9">
        <v>5</v>
      </c>
      <c r="B10" s="10" t="s">
        <v>138</v>
      </c>
      <c r="C10" s="10"/>
      <c r="D10" s="35">
        <v>3000</v>
      </c>
    </row>
    <row r="11" spans="1:4" ht="18.75">
      <c r="A11" s="9">
        <v>6</v>
      </c>
      <c r="B11" s="10" t="s">
        <v>139</v>
      </c>
      <c r="C11" s="10"/>
      <c r="D11" s="32">
        <v>200000</v>
      </c>
    </row>
    <row r="12" spans="1:4" ht="18.75">
      <c r="A12" s="9">
        <v>7</v>
      </c>
      <c r="B12" s="10" t="s">
        <v>140</v>
      </c>
      <c r="C12" s="31"/>
      <c r="D12" s="35">
        <v>30000</v>
      </c>
    </row>
    <row r="13" spans="1:4" s="15" customFormat="1" ht="18.75" customHeight="1">
      <c r="A13" s="13"/>
      <c r="B13" s="13" t="s">
        <v>6</v>
      </c>
      <c r="C13" s="13"/>
      <c r="D13" s="14">
        <f>SUM(D6:D12)</f>
        <v>274500</v>
      </c>
    </row>
    <row r="14" ht="20.25" customHeight="1"/>
    <row r="15" spans="2:4" ht="17.25" customHeight="1">
      <c r="B15" s="38" t="s">
        <v>48</v>
      </c>
      <c r="C15" s="38"/>
      <c r="D15" s="11">
        <f>'[1]Тек.рем.2014г.(1,2,3 квартал)'!$BI$43</f>
        <v>463808.518</v>
      </c>
    </row>
    <row r="16" spans="2:4" ht="16.5" customHeight="1">
      <c r="B16" s="39" t="s">
        <v>45</v>
      </c>
      <c r="C16" s="40"/>
      <c r="D16" s="11">
        <f>('[2]Площади'!$C$89*3.58*14)*0.9</f>
        <v>388600.9092</v>
      </c>
    </row>
    <row r="17" spans="2:4" ht="33.75" customHeight="1">
      <c r="B17" s="29" t="s">
        <v>49</v>
      </c>
      <c r="C17" s="13"/>
      <c r="D17" s="14">
        <f>'[1]Тек.рем.2014г.(1,2,3 квартал)'!$BI$43</f>
        <v>463808.518</v>
      </c>
    </row>
    <row r="18" spans="2:4" ht="16.5" customHeight="1">
      <c r="B18" s="38" t="s">
        <v>44</v>
      </c>
      <c r="C18" s="38"/>
      <c r="D18" s="11">
        <f>Лист1!E95</f>
        <v>88198.54549868766</v>
      </c>
    </row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96</v>
      </c>
      <c r="D21" s="28"/>
    </row>
    <row r="22" spans="2:4" ht="18.75">
      <c r="B22" s="1" t="s">
        <v>97</v>
      </c>
      <c r="D22" s="28" t="s">
        <v>46</v>
      </c>
    </row>
    <row r="24" ht="27" customHeight="1">
      <c r="B24" s="1" t="s">
        <v>47</v>
      </c>
    </row>
  </sheetData>
  <sheetProtection/>
  <mergeCells count="4">
    <mergeCell ref="B1:C1"/>
    <mergeCell ref="B15:C15"/>
    <mergeCell ref="B16:C16"/>
    <mergeCell ref="B18:C1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37" t="s">
        <v>5</v>
      </c>
      <c r="C1" s="37"/>
      <c r="D1" s="3"/>
    </row>
    <row r="2" spans="2:4" ht="26.25" customHeight="1">
      <c r="B2" s="2" t="s">
        <v>94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4</v>
      </c>
      <c r="C5" s="7" t="s">
        <v>1</v>
      </c>
      <c r="D5" s="27" t="s">
        <v>3</v>
      </c>
    </row>
    <row r="6" spans="1:4" ht="18.75">
      <c r="A6" s="9">
        <v>1</v>
      </c>
      <c r="B6" s="10" t="s">
        <v>134</v>
      </c>
      <c r="C6" s="10" t="s">
        <v>142</v>
      </c>
      <c r="D6" s="34">
        <v>16000</v>
      </c>
    </row>
    <row r="7" spans="1:4" ht="18.75">
      <c r="A7" s="9">
        <v>2</v>
      </c>
      <c r="B7" s="10" t="s">
        <v>2</v>
      </c>
      <c r="C7" s="10"/>
      <c r="D7" s="35">
        <v>5000</v>
      </c>
    </row>
    <row r="8" spans="1:4" ht="18.75">
      <c r="A8" s="9">
        <v>3</v>
      </c>
      <c r="B8" s="10" t="s">
        <v>89</v>
      </c>
      <c r="C8" s="10"/>
      <c r="D8" s="32">
        <v>2000</v>
      </c>
    </row>
    <row r="9" spans="1:4" ht="18.75">
      <c r="A9" s="9">
        <v>4</v>
      </c>
      <c r="B9" s="10" t="s">
        <v>90</v>
      </c>
      <c r="C9" s="10"/>
      <c r="D9" s="35">
        <v>50000</v>
      </c>
    </row>
    <row r="10" spans="1:4" ht="18.75">
      <c r="A10" s="9">
        <v>5</v>
      </c>
      <c r="B10" s="10" t="s">
        <v>138</v>
      </c>
      <c r="C10" s="10"/>
      <c r="D10" s="35">
        <v>36000</v>
      </c>
    </row>
    <row r="11" spans="1:4" ht="18.75">
      <c r="A11" s="9">
        <v>6</v>
      </c>
      <c r="B11" s="10" t="s">
        <v>139</v>
      </c>
      <c r="C11" s="10"/>
      <c r="D11" s="32">
        <v>400000</v>
      </c>
    </row>
    <row r="12" spans="1:4" ht="18.75">
      <c r="A12" s="9">
        <v>7</v>
      </c>
      <c r="B12" s="10" t="s">
        <v>140</v>
      </c>
      <c r="C12" s="31"/>
      <c r="D12" s="35">
        <v>75000</v>
      </c>
    </row>
    <row r="13" spans="1:4" s="15" customFormat="1" ht="18.75" customHeight="1">
      <c r="A13" s="13"/>
      <c r="B13" s="13" t="s">
        <v>6</v>
      </c>
      <c r="C13" s="13"/>
      <c r="D13" s="14">
        <f>SUM(D6:D12)</f>
        <v>584000</v>
      </c>
    </row>
    <row r="14" ht="20.25" customHeight="1"/>
    <row r="15" spans="2:4" ht="17.25" customHeight="1">
      <c r="B15" s="38" t="s">
        <v>48</v>
      </c>
      <c r="C15" s="38"/>
      <c r="D15" s="11">
        <f>'[1]Тек.рем.2014г.(1,2,3 квартал)'!$BI$44</f>
        <v>108565.47760000004</v>
      </c>
    </row>
    <row r="16" spans="2:4" ht="16.5" customHeight="1">
      <c r="B16" s="39" t="s">
        <v>45</v>
      </c>
      <c r="C16" s="40"/>
      <c r="D16" s="11">
        <f>('[2]Площади'!$C$90*3.58*14)*0.9</f>
        <v>273651.29064</v>
      </c>
    </row>
    <row r="17" spans="2:4" ht="33.75" customHeight="1">
      <c r="B17" s="29" t="s">
        <v>49</v>
      </c>
      <c r="C17" s="13"/>
      <c r="D17" s="14">
        <f>D15+D16</f>
        <v>382216.76824000006</v>
      </c>
    </row>
    <row r="18" spans="2:4" ht="16.5" customHeight="1">
      <c r="B18" s="38" t="s">
        <v>44</v>
      </c>
      <c r="C18" s="38"/>
      <c r="D18" s="11">
        <f>Лист1!E96</f>
        <v>25549.896220472438</v>
      </c>
    </row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96</v>
      </c>
      <c r="D21" s="28"/>
    </row>
    <row r="22" spans="2:4" ht="18.75">
      <c r="B22" s="1" t="s">
        <v>97</v>
      </c>
      <c r="D22" s="28" t="s">
        <v>46</v>
      </c>
    </row>
    <row r="24" ht="27" customHeight="1">
      <c r="B24" s="1" t="s">
        <v>47</v>
      </c>
    </row>
  </sheetData>
  <sheetProtection/>
  <mergeCells count="4">
    <mergeCell ref="B1:C1"/>
    <mergeCell ref="B15:C15"/>
    <mergeCell ref="B16:C16"/>
    <mergeCell ref="B18:C1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37" t="s">
        <v>5</v>
      </c>
      <c r="C1" s="37"/>
      <c r="D1" s="3"/>
    </row>
    <row r="2" spans="2:4" ht="26.25" customHeight="1">
      <c r="B2" s="2" t="s">
        <v>95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4</v>
      </c>
      <c r="C5" s="7" t="s">
        <v>1</v>
      </c>
      <c r="D5" s="27" t="s">
        <v>3</v>
      </c>
    </row>
    <row r="6" spans="1:4" ht="18.75">
      <c r="A6" s="9">
        <v>1</v>
      </c>
      <c r="B6" s="10" t="s">
        <v>134</v>
      </c>
      <c r="C6" s="10" t="s">
        <v>143</v>
      </c>
      <c r="D6" s="34">
        <v>10500</v>
      </c>
    </row>
    <row r="7" spans="1:4" ht="18.75">
      <c r="A7" s="9">
        <v>2</v>
      </c>
      <c r="B7" s="10" t="s">
        <v>2</v>
      </c>
      <c r="C7" s="10"/>
      <c r="D7" s="35">
        <v>2500</v>
      </c>
    </row>
    <row r="8" spans="1:4" ht="18.75">
      <c r="A8" s="9">
        <v>3</v>
      </c>
      <c r="B8" s="10" t="s">
        <v>89</v>
      </c>
      <c r="C8" s="10"/>
      <c r="D8" s="32">
        <v>2000</v>
      </c>
    </row>
    <row r="9" spans="1:4" ht="18.75">
      <c r="A9" s="9">
        <v>4</v>
      </c>
      <c r="B9" s="10" t="s">
        <v>90</v>
      </c>
      <c r="C9" s="10"/>
      <c r="D9" s="35">
        <v>25000</v>
      </c>
    </row>
    <row r="10" spans="1:4" ht="18.75">
      <c r="A10" s="9">
        <v>5</v>
      </c>
      <c r="B10" s="10" t="s">
        <v>139</v>
      </c>
      <c r="C10" s="10"/>
      <c r="D10" s="32">
        <v>200000</v>
      </c>
    </row>
    <row r="11" spans="1:4" ht="18.75">
      <c r="A11" s="9">
        <v>6</v>
      </c>
      <c r="B11" s="10" t="s">
        <v>140</v>
      </c>
      <c r="C11" s="31"/>
      <c r="D11" s="35">
        <v>75000</v>
      </c>
    </row>
    <row r="12" spans="1:4" s="15" customFormat="1" ht="18.75" customHeight="1">
      <c r="A12" s="13"/>
      <c r="B12" s="13" t="s">
        <v>6</v>
      </c>
      <c r="C12" s="13"/>
      <c r="D12" s="14">
        <f>SUM(D6:D11)</f>
        <v>315000</v>
      </c>
    </row>
    <row r="13" ht="20.25" customHeight="1"/>
    <row r="14" spans="2:4" ht="17.25" customHeight="1">
      <c r="B14" s="38" t="s">
        <v>48</v>
      </c>
      <c r="C14" s="38"/>
      <c r="D14" s="11">
        <f>'[1]Тек.рем.2014г.(1,2,3 квартал)'!$BI$45</f>
        <v>358067.302</v>
      </c>
    </row>
    <row r="15" spans="2:4" ht="16.5" customHeight="1">
      <c r="B15" s="39" t="s">
        <v>45</v>
      </c>
      <c r="C15" s="40"/>
      <c r="D15" s="11">
        <f>('[2]Площади'!$C$91*3.58*14)*0.9</f>
        <v>326067.68880000006</v>
      </c>
    </row>
    <row r="16" spans="2:4" ht="33.75" customHeight="1">
      <c r="B16" s="29" t="s">
        <v>49</v>
      </c>
      <c r="C16" s="13"/>
      <c r="D16" s="14">
        <f>D14+D15</f>
        <v>684134.9908</v>
      </c>
    </row>
    <row r="17" spans="2:4" ht="16.5" customHeight="1">
      <c r="B17" s="38" t="s">
        <v>44</v>
      </c>
      <c r="C17" s="38"/>
      <c r="D17" s="11">
        <f>Лист1!E97</f>
        <v>48577.431089238846</v>
      </c>
    </row>
    <row r="18" spans="2:4" ht="18.75">
      <c r="B18" s="12"/>
      <c r="C18" s="12"/>
      <c r="D18" s="5"/>
    </row>
    <row r="19" spans="2:4" ht="18.75">
      <c r="B19" s="12"/>
      <c r="C19" s="12"/>
      <c r="D19" s="5"/>
    </row>
    <row r="20" spans="2:4" ht="18.75">
      <c r="B20" s="1" t="s">
        <v>96</v>
      </c>
      <c r="D20" s="28"/>
    </row>
    <row r="21" spans="2:4" ht="18.75">
      <c r="B21" s="1" t="s">
        <v>97</v>
      </c>
      <c r="D21" s="28" t="s">
        <v>46</v>
      </c>
    </row>
    <row r="23" ht="27" customHeight="1">
      <c r="B23" s="1" t="s">
        <v>47</v>
      </c>
    </row>
  </sheetData>
  <sheetProtection/>
  <mergeCells count="4">
    <mergeCell ref="B1:C1"/>
    <mergeCell ref="B14:C14"/>
    <mergeCell ref="B15:C15"/>
    <mergeCell ref="B17:C17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79">
      <selection activeCell="H93" sqref="H93"/>
    </sheetView>
  </sheetViews>
  <sheetFormatPr defaultColWidth="9.140625" defaultRowHeight="15"/>
  <cols>
    <col min="1" max="1" width="35.7109375" style="0" customWidth="1"/>
    <col min="2" max="2" width="12.00390625" style="0" customWidth="1"/>
    <col min="3" max="3" width="11.140625" style="0" customWidth="1"/>
    <col min="4" max="4" width="11.7109375" style="0" customWidth="1"/>
  </cols>
  <sheetData>
    <row r="1" spans="1:4" ht="15">
      <c r="A1" s="16" t="s">
        <v>7</v>
      </c>
      <c r="B1" s="41" t="s">
        <v>8</v>
      </c>
      <c r="C1" s="41" t="s">
        <v>9</v>
      </c>
      <c r="D1" s="41" t="s">
        <v>10</v>
      </c>
    </row>
    <row r="2" spans="1:4" ht="15">
      <c r="A2" s="16" t="s">
        <v>11</v>
      </c>
      <c r="B2" s="41"/>
      <c r="C2" s="41"/>
      <c r="D2" s="41"/>
    </row>
    <row r="3" spans="1:5" ht="15">
      <c r="A3" s="17" t="s">
        <v>12</v>
      </c>
      <c r="B3" s="18">
        <v>16656227.99</v>
      </c>
      <c r="C3" s="18">
        <v>15162257.92</v>
      </c>
      <c r="D3" s="18">
        <v>1493970.07</v>
      </c>
      <c r="E3">
        <f>2.59/13.64</f>
        <v>0.18988269794721405</v>
      </c>
    </row>
    <row r="4" spans="1:5" ht="12.75" customHeight="1">
      <c r="A4" s="19" t="s">
        <v>13</v>
      </c>
      <c r="B4" s="20">
        <v>865221.48</v>
      </c>
      <c r="C4" s="20">
        <v>815233.93</v>
      </c>
      <c r="D4" s="20">
        <v>49987.55</v>
      </c>
      <c r="E4" s="30">
        <f aca="true" t="shared" si="0" ref="E4:E9">D4*E$3</f>
        <v>9491.77085777126</v>
      </c>
    </row>
    <row r="5" spans="1:5" ht="12.75" customHeight="1">
      <c r="A5" s="19" t="s">
        <v>14</v>
      </c>
      <c r="B5" s="20">
        <v>880284.03</v>
      </c>
      <c r="C5" s="21">
        <v>839770</v>
      </c>
      <c r="D5" s="20">
        <v>40514.03</v>
      </c>
      <c r="E5" s="30">
        <f t="shared" si="0"/>
        <v>7692.913321114368</v>
      </c>
    </row>
    <row r="6" spans="1:5" ht="12.75" customHeight="1">
      <c r="A6" s="19" t="s">
        <v>15</v>
      </c>
      <c r="B6" s="20">
        <v>879708.92</v>
      </c>
      <c r="C6" s="20">
        <v>810941.47</v>
      </c>
      <c r="D6" s="20">
        <v>68767.45</v>
      </c>
      <c r="E6" s="30">
        <f t="shared" si="0"/>
        <v>13057.748936950144</v>
      </c>
    </row>
    <row r="7" spans="1:5" ht="12.75" customHeight="1">
      <c r="A7" s="19" t="s">
        <v>16</v>
      </c>
      <c r="B7" s="20">
        <v>873720.12</v>
      </c>
      <c r="C7" s="20">
        <v>830888.99</v>
      </c>
      <c r="D7" s="20">
        <v>42831.13</v>
      </c>
      <c r="E7" s="30">
        <f t="shared" si="0"/>
        <v>8132.890520527857</v>
      </c>
    </row>
    <row r="8" spans="1:5" ht="12.75" customHeight="1">
      <c r="A8" s="19" t="s">
        <v>17</v>
      </c>
      <c r="B8" s="20">
        <v>441383.07</v>
      </c>
      <c r="C8" s="20">
        <v>416313.03</v>
      </c>
      <c r="D8" s="20">
        <v>25070.04</v>
      </c>
      <c r="E8" s="30">
        <f t="shared" si="0"/>
        <v>4760.366832844574</v>
      </c>
    </row>
    <row r="9" spans="1:5" ht="12.75" customHeight="1">
      <c r="A9" s="19" t="s">
        <v>18</v>
      </c>
      <c r="B9" s="20">
        <v>435562.46</v>
      </c>
      <c r="C9" s="22">
        <v>414686.4</v>
      </c>
      <c r="D9" s="20">
        <v>20876.06</v>
      </c>
      <c r="E9" s="30">
        <f t="shared" si="0"/>
        <v>3964.0025953079175</v>
      </c>
    </row>
    <row r="10" spans="1:4" ht="12.75" customHeight="1">
      <c r="A10" s="19" t="s">
        <v>19</v>
      </c>
      <c r="B10" s="20">
        <v>563102.03</v>
      </c>
      <c r="C10" s="20">
        <v>499404.14</v>
      </c>
      <c r="D10" s="20">
        <v>63697.89</v>
      </c>
    </row>
    <row r="11" spans="1:4" ht="12.75" customHeight="1">
      <c r="A11" s="19" t="s">
        <v>20</v>
      </c>
      <c r="B11" s="20">
        <v>564915.82</v>
      </c>
      <c r="C11" s="20">
        <v>502497.66</v>
      </c>
      <c r="D11" s="20">
        <v>62418.16</v>
      </c>
    </row>
    <row r="12" spans="1:4" ht="12.75" customHeight="1">
      <c r="A12" s="19" t="s">
        <v>21</v>
      </c>
      <c r="B12" s="22">
        <v>563126.9</v>
      </c>
      <c r="C12" s="20">
        <v>536665.44</v>
      </c>
      <c r="D12" s="20">
        <v>26461.46</v>
      </c>
    </row>
    <row r="13" spans="1:4" ht="12.75" customHeight="1">
      <c r="A13" s="19" t="s">
        <v>22</v>
      </c>
      <c r="B13" s="20">
        <v>546365.16</v>
      </c>
      <c r="C13" s="20">
        <v>510678.78</v>
      </c>
      <c r="D13" s="20">
        <v>35686.38</v>
      </c>
    </row>
    <row r="14" spans="1:4" ht="12.75" customHeight="1">
      <c r="A14" s="19" t="s">
        <v>23</v>
      </c>
      <c r="B14" s="22">
        <v>202545.4</v>
      </c>
      <c r="C14" s="20">
        <v>160529.67</v>
      </c>
      <c r="D14" s="20">
        <v>42015.73</v>
      </c>
    </row>
    <row r="15" spans="1:4" ht="12.75" customHeight="1">
      <c r="A15" s="19" t="s">
        <v>24</v>
      </c>
      <c r="B15" s="20">
        <v>406475.87</v>
      </c>
      <c r="C15" s="20">
        <v>326080.13</v>
      </c>
      <c r="D15" s="20">
        <v>80395.74</v>
      </c>
    </row>
    <row r="16" spans="1:4" ht="12.75" customHeight="1">
      <c r="A16" s="19" t="s">
        <v>25</v>
      </c>
      <c r="B16" s="20">
        <v>605053.29</v>
      </c>
      <c r="C16" s="20">
        <v>538901.97</v>
      </c>
      <c r="D16" s="20">
        <v>66151.32</v>
      </c>
    </row>
    <row r="17" spans="1:4" ht="12.75" customHeight="1">
      <c r="A17" s="19" t="s">
        <v>26</v>
      </c>
      <c r="B17" s="20">
        <v>269989.51</v>
      </c>
      <c r="C17" s="20">
        <v>223693.54</v>
      </c>
      <c r="D17" s="20">
        <v>46295.97</v>
      </c>
    </row>
    <row r="18" spans="1:4" ht="12.75" customHeight="1">
      <c r="A18" s="19" t="s">
        <v>27</v>
      </c>
      <c r="B18" s="20">
        <v>136446.15</v>
      </c>
      <c r="C18" s="20">
        <v>115153.27</v>
      </c>
      <c r="D18" s="20">
        <v>21292.88</v>
      </c>
    </row>
    <row r="19" spans="1:4" ht="12.75" customHeight="1">
      <c r="A19" s="19" t="s">
        <v>28</v>
      </c>
      <c r="B19" s="20">
        <v>412771.63</v>
      </c>
      <c r="C19" s="22">
        <v>347030.2</v>
      </c>
      <c r="D19" s="20">
        <v>65741.43</v>
      </c>
    </row>
    <row r="20" spans="1:4" ht="12.75" customHeight="1">
      <c r="A20" s="19" t="s">
        <v>29</v>
      </c>
      <c r="B20" s="20">
        <v>278973.19</v>
      </c>
      <c r="C20" s="20">
        <v>213395.09</v>
      </c>
      <c r="D20" s="22">
        <v>65578.1</v>
      </c>
    </row>
    <row r="21" spans="1:4" ht="12.75" customHeight="1">
      <c r="A21" s="19" t="s">
        <v>30</v>
      </c>
      <c r="B21" s="22">
        <v>603119.4</v>
      </c>
      <c r="C21" s="22">
        <v>515195.4</v>
      </c>
      <c r="D21" s="21">
        <v>87924</v>
      </c>
    </row>
    <row r="22" spans="1:4" ht="12.75" customHeight="1">
      <c r="A22" s="19" t="s">
        <v>31</v>
      </c>
      <c r="B22" s="20">
        <v>277621.27</v>
      </c>
      <c r="C22" s="20">
        <v>205802.84</v>
      </c>
      <c r="D22" s="20">
        <v>71818.43</v>
      </c>
    </row>
    <row r="23" spans="1:5" ht="12.75" customHeight="1">
      <c r="A23" s="19" t="s">
        <v>32</v>
      </c>
      <c r="B23" s="20">
        <v>867866.26</v>
      </c>
      <c r="C23" s="20">
        <v>826296.71</v>
      </c>
      <c r="D23" s="20">
        <v>41569.55</v>
      </c>
      <c r="E23" s="30">
        <f aca="true" t="shared" si="1" ref="E23:E28">D23*E$3</f>
        <v>7893.338306451612</v>
      </c>
    </row>
    <row r="24" spans="1:5" ht="12.75" customHeight="1">
      <c r="A24" s="19" t="s">
        <v>33</v>
      </c>
      <c r="B24" s="20">
        <v>868553.81</v>
      </c>
      <c r="C24" s="20">
        <v>821753.58</v>
      </c>
      <c r="D24" s="20">
        <v>46800.23</v>
      </c>
      <c r="E24" s="30">
        <f t="shared" si="1"/>
        <v>8886.553936950146</v>
      </c>
    </row>
    <row r="25" spans="1:5" ht="12.75" customHeight="1">
      <c r="A25" s="19" t="s">
        <v>34</v>
      </c>
      <c r="B25" s="20">
        <v>877967.42</v>
      </c>
      <c r="C25" s="20">
        <v>825928.78</v>
      </c>
      <c r="D25" s="20">
        <v>52038.64</v>
      </c>
      <c r="E25" s="30">
        <f t="shared" si="1"/>
        <v>9881.23736070381</v>
      </c>
    </row>
    <row r="26" spans="1:5" ht="12.75" customHeight="1">
      <c r="A26" s="19" t="s">
        <v>35</v>
      </c>
      <c r="B26" s="20">
        <v>876948.92</v>
      </c>
      <c r="C26" s="20">
        <v>843996.16</v>
      </c>
      <c r="D26" s="20">
        <v>32952.76</v>
      </c>
      <c r="E26" s="30">
        <f t="shared" si="1"/>
        <v>6257.158973607037</v>
      </c>
    </row>
    <row r="27" spans="1:5" ht="12.75" customHeight="1">
      <c r="A27" s="19" t="s">
        <v>36</v>
      </c>
      <c r="B27" s="20">
        <v>875461.07</v>
      </c>
      <c r="C27" s="20">
        <v>826984.11</v>
      </c>
      <c r="D27" s="20">
        <v>48476.96</v>
      </c>
      <c r="E27" s="30">
        <f t="shared" si="1"/>
        <v>9204.935953079177</v>
      </c>
    </row>
    <row r="28" spans="1:5" ht="12.75" customHeight="1">
      <c r="A28" s="19" t="s">
        <v>37</v>
      </c>
      <c r="B28" s="23">
        <v>-130.42</v>
      </c>
      <c r="C28" s="24"/>
      <c r="D28" s="23">
        <v>-130.42</v>
      </c>
      <c r="E28" s="30">
        <f t="shared" si="1"/>
        <v>-24.764501466275654</v>
      </c>
    </row>
    <row r="29" spans="1:4" ht="12.75" customHeight="1">
      <c r="A29" s="19" t="s">
        <v>38</v>
      </c>
      <c r="B29" s="20">
        <v>658935.43</v>
      </c>
      <c r="C29" s="20">
        <v>581135.89</v>
      </c>
      <c r="D29" s="20">
        <v>77799.54</v>
      </c>
    </row>
    <row r="30" spans="1:4" ht="12.75" customHeight="1">
      <c r="A30" s="19" t="s">
        <v>39</v>
      </c>
      <c r="B30" s="20">
        <v>567493.16</v>
      </c>
      <c r="C30" s="20">
        <v>515971.58</v>
      </c>
      <c r="D30" s="20">
        <v>51521.58</v>
      </c>
    </row>
    <row r="31" spans="1:4" ht="12.75" customHeight="1">
      <c r="A31" s="19" t="s">
        <v>40</v>
      </c>
      <c r="B31" s="20">
        <v>559857.24</v>
      </c>
      <c r="C31" s="20">
        <v>497510.11</v>
      </c>
      <c r="D31" s="20">
        <v>62347.13</v>
      </c>
    </row>
    <row r="32" spans="1:4" ht="12.75" customHeight="1">
      <c r="A32" s="19" t="s">
        <v>41</v>
      </c>
      <c r="B32" s="22">
        <v>565216.7</v>
      </c>
      <c r="C32" s="22">
        <v>493095.1</v>
      </c>
      <c r="D32" s="22">
        <v>72121.6</v>
      </c>
    </row>
    <row r="33" spans="1:4" ht="12.75" customHeight="1">
      <c r="A33" s="19" t="s">
        <v>42</v>
      </c>
      <c r="B33" s="22">
        <v>131672.7</v>
      </c>
      <c r="C33" s="20">
        <v>106723.95</v>
      </c>
      <c r="D33" s="20">
        <v>24948.75</v>
      </c>
    </row>
    <row r="34" spans="1:4" ht="15">
      <c r="A34" s="25" t="s">
        <v>43</v>
      </c>
      <c r="B34" s="26">
        <v>16656227.99</v>
      </c>
      <c r="C34" s="26">
        <v>15162257.92</v>
      </c>
      <c r="D34" s="26">
        <v>1493970.07</v>
      </c>
    </row>
    <row r="36" spans="1:5" ht="15">
      <c r="A36" s="16" t="s">
        <v>7</v>
      </c>
      <c r="B36" s="41" t="s">
        <v>8</v>
      </c>
      <c r="C36" s="41" t="s">
        <v>9</v>
      </c>
      <c r="D36" s="41" t="s">
        <v>10</v>
      </c>
      <c r="E36" s="41" t="s">
        <v>50</v>
      </c>
    </row>
    <row r="37" spans="1:5" ht="15">
      <c r="A37" s="16" t="s">
        <v>11</v>
      </c>
      <c r="B37" s="41"/>
      <c r="C37" s="41"/>
      <c r="D37" s="41"/>
      <c r="E37" s="41"/>
    </row>
    <row r="38" spans="1:5" ht="15">
      <c r="A38" s="17" t="s">
        <v>12</v>
      </c>
      <c r="B38" s="18">
        <v>13320756.85</v>
      </c>
      <c r="C38" s="18">
        <v>12553128.18</v>
      </c>
      <c r="D38" s="18">
        <v>3968180.53</v>
      </c>
      <c r="E38">
        <f>3.58/13.64</f>
        <v>0.2624633431085044</v>
      </c>
    </row>
    <row r="39" spans="1:4" ht="15">
      <c r="A39" s="19" t="s">
        <v>51</v>
      </c>
      <c r="B39" s="20">
        <v>560499.44</v>
      </c>
      <c r="C39" s="20">
        <v>527646.87</v>
      </c>
      <c r="D39" s="22">
        <v>149812.7</v>
      </c>
    </row>
    <row r="40" spans="1:4" ht="15">
      <c r="A40" s="19" t="s">
        <v>52</v>
      </c>
      <c r="B40" s="20">
        <v>481877.68</v>
      </c>
      <c r="C40" s="20">
        <v>524004.05</v>
      </c>
      <c r="D40" s="20">
        <v>45352.78</v>
      </c>
    </row>
    <row r="41" spans="1:4" ht="15">
      <c r="A41" s="19" t="s">
        <v>53</v>
      </c>
      <c r="B41" s="20">
        <v>657733.11</v>
      </c>
      <c r="C41" s="20">
        <v>632724.76</v>
      </c>
      <c r="D41" s="20">
        <v>132603.02</v>
      </c>
    </row>
    <row r="42" spans="1:4" ht="15">
      <c r="A42" s="19" t="s">
        <v>54</v>
      </c>
      <c r="B42" s="20">
        <v>656890.58</v>
      </c>
      <c r="C42" s="20">
        <v>570961.55</v>
      </c>
      <c r="D42" s="20">
        <v>234543.67</v>
      </c>
    </row>
    <row r="43" spans="1:4" ht="15">
      <c r="A43" s="19" t="s">
        <v>55</v>
      </c>
      <c r="B43" s="20">
        <v>655030.39</v>
      </c>
      <c r="C43" s="20">
        <v>648305.33</v>
      </c>
      <c r="D43" s="20">
        <v>135848.87</v>
      </c>
    </row>
    <row r="44" spans="1:4" ht="15">
      <c r="A44" s="19" t="s">
        <v>56</v>
      </c>
      <c r="B44" s="20">
        <v>491874.86</v>
      </c>
      <c r="C44" s="22">
        <v>469051.2</v>
      </c>
      <c r="D44" s="20">
        <v>110129.41</v>
      </c>
    </row>
    <row r="45" spans="1:5" ht="15">
      <c r="A45" s="19" t="s">
        <v>57</v>
      </c>
      <c r="B45" s="22">
        <v>641038.7</v>
      </c>
      <c r="C45" s="22">
        <v>534423.1</v>
      </c>
      <c r="D45" s="22">
        <v>277351.2</v>
      </c>
      <c r="E45">
        <f aca="true" t="shared" si="2" ref="E45:E50">D45*E$38</f>
        <v>72794.52316715542</v>
      </c>
    </row>
    <row r="46" spans="1:5" ht="15">
      <c r="A46" s="19" t="s">
        <v>58</v>
      </c>
      <c r="B46" s="22">
        <v>393118.3</v>
      </c>
      <c r="C46" s="20">
        <v>352610.72</v>
      </c>
      <c r="D46" s="20">
        <v>138426.94</v>
      </c>
      <c r="E46">
        <f t="shared" si="2"/>
        <v>36331.99744868035</v>
      </c>
    </row>
    <row r="47" spans="1:5" ht="15">
      <c r="A47" s="19" t="s">
        <v>59</v>
      </c>
      <c r="B47" s="20">
        <v>469369.05</v>
      </c>
      <c r="C47" s="20">
        <v>456570.89</v>
      </c>
      <c r="D47" s="22">
        <v>111660.3</v>
      </c>
      <c r="E47">
        <f t="shared" si="2"/>
        <v>29306.735630498533</v>
      </c>
    </row>
    <row r="48" spans="1:5" ht="15">
      <c r="A48" s="19" t="s">
        <v>60</v>
      </c>
      <c r="B48" s="22">
        <v>544426.7</v>
      </c>
      <c r="C48" s="20">
        <v>465848.38</v>
      </c>
      <c r="D48" s="20">
        <v>230919.33</v>
      </c>
      <c r="E48">
        <f t="shared" si="2"/>
        <v>60607.85934017595</v>
      </c>
    </row>
    <row r="49" spans="1:5" ht="15">
      <c r="A49" s="19" t="s">
        <v>61</v>
      </c>
      <c r="B49" s="20">
        <v>465962.74</v>
      </c>
      <c r="C49" s="20">
        <v>463823.88</v>
      </c>
      <c r="D49" s="20">
        <v>144048.56</v>
      </c>
      <c r="E49">
        <f t="shared" si="2"/>
        <v>37807.466627565984</v>
      </c>
    </row>
    <row r="50" spans="1:5" ht="15">
      <c r="A50" s="19" t="s">
        <v>62</v>
      </c>
      <c r="B50" s="22">
        <v>638447.3</v>
      </c>
      <c r="C50" s="20">
        <v>648249.16</v>
      </c>
      <c r="D50" s="20">
        <v>189528.79</v>
      </c>
      <c r="E50">
        <f t="shared" si="2"/>
        <v>49744.35983870968</v>
      </c>
    </row>
    <row r="51" spans="1:4" ht="15">
      <c r="A51" s="19" t="s">
        <v>63</v>
      </c>
      <c r="B51" s="20">
        <v>349246.49</v>
      </c>
      <c r="C51" s="20">
        <v>309000.38</v>
      </c>
      <c r="D51" s="20">
        <v>91482.61</v>
      </c>
    </row>
    <row r="52" spans="1:4" ht="15">
      <c r="A52" s="19" t="s">
        <v>64</v>
      </c>
      <c r="B52" s="22">
        <v>180300.1</v>
      </c>
      <c r="C52" s="20">
        <v>161347.27</v>
      </c>
      <c r="D52" s="20">
        <v>52794.27</v>
      </c>
    </row>
    <row r="53" spans="1:4" ht="15">
      <c r="A53" s="19" t="s">
        <v>65</v>
      </c>
      <c r="B53" s="20">
        <v>350951.93</v>
      </c>
      <c r="C53" s="20">
        <v>364416.24</v>
      </c>
      <c r="D53" s="20">
        <v>43304.86</v>
      </c>
    </row>
    <row r="54" spans="1:4" ht="15">
      <c r="A54" s="19" t="s">
        <v>66</v>
      </c>
      <c r="B54" s="20">
        <v>178025.31</v>
      </c>
      <c r="C54" s="20">
        <v>148403.86</v>
      </c>
      <c r="D54" s="20">
        <v>61538.75</v>
      </c>
    </row>
    <row r="55" spans="1:4" ht="15">
      <c r="A55" s="19" t="s">
        <v>67</v>
      </c>
      <c r="B55" s="20">
        <v>349665.35</v>
      </c>
      <c r="C55" s="20">
        <v>232700.98</v>
      </c>
      <c r="D55" s="20">
        <v>145672.49</v>
      </c>
    </row>
    <row r="56" spans="1:4" ht="15">
      <c r="A56" s="19" t="s">
        <v>68</v>
      </c>
      <c r="B56" s="20">
        <v>355467.04</v>
      </c>
      <c r="C56" s="20">
        <v>322437.03</v>
      </c>
      <c r="D56" s="20">
        <v>79744.08</v>
      </c>
    </row>
    <row r="57" spans="1:4" ht="15">
      <c r="A57" s="19" t="s">
        <v>69</v>
      </c>
      <c r="B57" s="20">
        <v>353624.67</v>
      </c>
      <c r="C57" s="21">
        <v>326847</v>
      </c>
      <c r="D57" s="20">
        <v>77414.64</v>
      </c>
    </row>
    <row r="58" spans="1:4" ht="15">
      <c r="A58" s="19" t="s">
        <v>70</v>
      </c>
      <c r="B58" s="20">
        <v>176906.85</v>
      </c>
      <c r="C58" s="20">
        <v>160280.54</v>
      </c>
      <c r="D58" s="20">
        <v>44069.56</v>
      </c>
    </row>
    <row r="59" spans="1:4" ht="15">
      <c r="A59" s="19" t="s">
        <v>71</v>
      </c>
      <c r="B59" s="22">
        <v>103009.7</v>
      </c>
      <c r="C59" s="20">
        <v>56443.26</v>
      </c>
      <c r="D59" s="22">
        <v>55539.9</v>
      </c>
    </row>
    <row r="60" spans="1:4" ht="15">
      <c r="A60" s="19" t="s">
        <v>72</v>
      </c>
      <c r="B60" s="20">
        <v>103417.82</v>
      </c>
      <c r="C60" s="20">
        <v>82567.36</v>
      </c>
      <c r="D60" s="20">
        <v>29877.78</v>
      </c>
    </row>
    <row r="61" spans="1:4" ht="15">
      <c r="A61" s="19" t="s">
        <v>73</v>
      </c>
      <c r="B61" s="22">
        <v>103643.1</v>
      </c>
      <c r="C61" s="20">
        <v>77673.51</v>
      </c>
      <c r="D61" s="22">
        <v>34996.6</v>
      </c>
    </row>
    <row r="62" spans="1:4" ht="15">
      <c r="A62" s="19" t="s">
        <v>74</v>
      </c>
      <c r="B62" s="20">
        <v>207945.59</v>
      </c>
      <c r="C62" s="22">
        <v>197173.8</v>
      </c>
      <c r="D62" s="20">
        <v>45771.44</v>
      </c>
    </row>
    <row r="63" spans="1:4" ht="15">
      <c r="A63" s="19" t="s">
        <v>75</v>
      </c>
      <c r="B63" s="20">
        <v>205033.43</v>
      </c>
      <c r="C63" s="20">
        <v>168199.94</v>
      </c>
      <c r="D63" s="20">
        <v>75916.67</v>
      </c>
    </row>
    <row r="64" spans="1:4" ht="15">
      <c r="A64" s="19" t="s">
        <v>76</v>
      </c>
      <c r="B64" s="20">
        <v>103248.68</v>
      </c>
      <c r="C64" s="20">
        <v>95864.51</v>
      </c>
      <c r="D64" s="20">
        <v>22831.25</v>
      </c>
    </row>
    <row r="65" spans="1:4" ht="15">
      <c r="A65" s="19" t="s">
        <v>37</v>
      </c>
      <c r="B65" s="20">
        <v>103690.26</v>
      </c>
      <c r="C65" s="20">
        <v>93384.62</v>
      </c>
      <c r="D65" s="20">
        <v>28216.41</v>
      </c>
    </row>
    <row r="66" spans="1:4" ht="15">
      <c r="A66" s="19" t="s">
        <v>77</v>
      </c>
      <c r="B66" s="20">
        <v>211428.06</v>
      </c>
      <c r="C66" s="20">
        <v>178028.43</v>
      </c>
      <c r="D66" s="20">
        <v>71586.55</v>
      </c>
    </row>
    <row r="67" spans="1:4" ht="15">
      <c r="A67" s="19" t="s">
        <v>78</v>
      </c>
      <c r="B67" s="20">
        <v>35623.73</v>
      </c>
      <c r="C67" s="20">
        <v>18213.84</v>
      </c>
      <c r="D67" s="21">
        <v>20424</v>
      </c>
    </row>
    <row r="68" spans="1:4" ht="15">
      <c r="A68" s="19" t="s">
        <v>79</v>
      </c>
      <c r="B68" s="20">
        <v>212439.34</v>
      </c>
      <c r="C68" s="22">
        <v>209309.8</v>
      </c>
      <c r="D68" s="20">
        <v>36231.36</v>
      </c>
    </row>
    <row r="69" spans="1:4" ht="15">
      <c r="A69" s="19" t="s">
        <v>80</v>
      </c>
      <c r="B69" s="22">
        <v>103699.8</v>
      </c>
      <c r="C69" s="22">
        <v>76144.6</v>
      </c>
      <c r="D69" s="20">
        <v>44762.88</v>
      </c>
    </row>
    <row r="70" spans="1:4" ht="15">
      <c r="A70" s="19" t="s">
        <v>81</v>
      </c>
      <c r="B70" s="20">
        <v>207847.03</v>
      </c>
      <c r="C70" s="20">
        <v>179207.88</v>
      </c>
      <c r="D70" s="20">
        <v>66158.86</v>
      </c>
    </row>
    <row r="71" spans="1:4" ht="15">
      <c r="A71" s="19" t="s">
        <v>82</v>
      </c>
      <c r="B71" s="20">
        <v>70194.26</v>
      </c>
      <c r="C71" s="20">
        <v>76966.16</v>
      </c>
      <c r="D71" s="23">
        <v>-834.35</v>
      </c>
    </row>
    <row r="72" spans="1:4" ht="15">
      <c r="A72" s="19" t="s">
        <v>83</v>
      </c>
      <c r="B72" s="20">
        <v>70896.97</v>
      </c>
      <c r="C72" s="20">
        <v>77425.08</v>
      </c>
      <c r="D72" s="23">
        <v>-533.05</v>
      </c>
    </row>
    <row r="73" spans="1:4" ht="15">
      <c r="A73" s="19" t="s">
        <v>84</v>
      </c>
      <c r="B73" s="22">
        <v>604593.1</v>
      </c>
      <c r="C73" s="20">
        <v>564718.27</v>
      </c>
      <c r="D73" s="20">
        <v>180607.46</v>
      </c>
    </row>
    <row r="74" spans="1:4" ht="15">
      <c r="A74" s="19" t="s">
        <v>85</v>
      </c>
      <c r="B74" s="24"/>
      <c r="C74" s="20">
        <v>61072.45</v>
      </c>
      <c r="D74" s="20">
        <v>-8681.52</v>
      </c>
    </row>
    <row r="75" spans="1:4" ht="15">
      <c r="A75" s="19" t="s">
        <v>86</v>
      </c>
      <c r="B75" s="20">
        <v>574761.38</v>
      </c>
      <c r="C75" s="20">
        <v>540979.77</v>
      </c>
      <c r="D75" s="20">
        <v>199631.66</v>
      </c>
    </row>
    <row r="76" spans="1:4" ht="15">
      <c r="A76" s="19" t="s">
        <v>87</v>
      </c>
      <c r="B76" s="20">
        <v>615656.07</v>
      </c>
      <c r="C76" s="20">
        <v>616958.88</v>
      </c>
      <c r="D76" s="20">
        <v>213552.38</v>
      </c>
    </row>
    <row r="77" spans="1:4" ht="15">
      <c r="A77" s="19" t="s">
        <v>88</v>
      </c>
      <c r="B77" s="20">
        <v>733171.94</v>
      </c>
      <c r="C77" s="20">
        <v>863142.83</v>
      </c>
      <c r="D77" s="20">
        <v>355877.42</v>
      </c>
    </row>
    <row r="78" spans="1:4" ht="15">
      <c r="A78" s="25" t="s">
        <v>43</v>
      </c>
      <c r="B78" s="26">
        <v>13320756.85</v>
      </c>
      <c r="C78" s="26">
        <v>12553128.18</v>
      </c>
      <c r="D78" s="26">
        <v>3968180.53</v>
      </c>
    </row>
    <row r="81" spans="1:5" ht="15">
      <c r="A81" s="16" t="s">
        <v>7</v>
      </c>
      <c r="B81" s="41" t="s">
        <v>8</v>
      </c>
      <c r="C81" s="41" t="s">
        <v>9</v>
      </c>
      <c r="D81" s="41" t="s">
        <v>10</v>
      </c>
      <c r="E81" s="41"/>
    </row>
    <row r="82" spans="1:5" ht="15">
      <c r="A82" s="16" t="s">
        <v>11</v>
      </c>
      <c r="B82" s="41"/>
      <c r="C82" s="41"/>
      <c r="D82" s="41"/>
      <c r="E82" s="41"/>
    </row>
    <row r="83" spans="1:4" ht="15">
      <c r="A83" s="17" t="s">
        <v>97</v>
      </c>
      <c r="B83" s="18">
        <v>11864931.23</v>
      </c>
      <c r="C83" s="18">
        <v>9525284.22</v>
      </c>
      <c r="D83" s="18">
        <v>5833107.82</v>
      </c>
    </row>
    <row r="84" spans="1:4" ht="15">
      <c r="A84" s="19"/>
      <c r="B84" s="24"/>
      <c r="C84" s="24"/>
      <c r="D84" s="20">
        <v>5549.41</v>
      </c>
    </row>
    <row r="85" spans="1:4" ht="15">
      <c r="A85" s="19" t="s">
        <v>98</v>
      </c>
      <c r="B85" s="20">
        <v>148444.96</v>
      </c>
      <c r="C85" s="20">
        <v>91299.69</v>
      </c>
      <c r="D85" s="20">
        <v>57145.27</v>
      </c>
    </row>
    <row r="86" spans="1:4" ht="15">
      <c r="A86" s="19" t="s">
        <v>99</v>
      </c>
      <c r="B86" s="22">
        <v>74747.8</v>
      </c>
      <c r="C86" s="20">
        <v>38675.09</v>
      </c>
      <c r="D86" s="20">
        <v>36072.71</v>
      </c>
    </row>
    <row r="87" spans="1:4" ht="15">
      <c r="A87" s="19" t="s">
        <v>100</v>
      </c>
      <c r="B87" s="20">
        <v>152167.84</v>
      </c>
      <c r="C87" s="20">
        <v>46092.83</v>
      </c>
      <c r="D87" s="20">
        <v>106075.01</v>
      </c>
    </row>
    <row r="88" spans="1:4" ht="15">
      <c r="A88" s="19" t="s">
        <v>101</v>
      </c>
      <c r="B88" s="20">
        <v>352088.03</v>
      </c>
      <c r="C88" s="20">
        <v>233893.21</v>
      </c>
      <c r="D88" s="20">
        <v>118194.82</v>
      </c>
    </row>
    <row r="89" spans="1:4" ht="15">
      <c r="A89" s="19" t="s">
        <v>102</v>
      </c>
      <c r="B89" s="20">
        <v>392489.21</v>
      </c>
      <c r="C89" s="20">
        <v>300499.21</v>
      </c>
      <c r="D89" s="21">
        <v>91990</v>
      </c>
    </row>
    <row r="90" spans="1:4" ht="15">
      <c r="A90" s="19" t="s">
        <v>103</v>
      </c>
      <c r="B90" s="20">
        <v>259911.07</v>
      </c>
      <c r="C90" s="20">
        <v>110084.97</v>
      </c>
      <c r="D90" s="22">
        <v>149826.1</v>
      </c>
    </row>
    <row r="91" spans="1:4" ht="15">
      <c r="A91" s="19" t="s">
        <v>104</v>
      </c>
      <c r="B91" s="20">
        <v>282964.59</v>
      </c>
      <c r="C91" s="20">
        <v>67102.25</v>
      </c>
      <c r="D91" s="20">
        <v>215862.34</v>
      </c>
    </row>
    <row r="92" spans="1:10" ht="15">
      <c r="A92" s="19" t="s">
        <v>105</v>
      </c>
      <c r="B92" s="20">
        <v>258350.53</v>
      </c>
      <c r="C92" s="20">
        <v>60238.95</v>
      </c>
      <c r="D92" s="20">
        <v>198111.58</v>
      </c>
      <c r="G92" s="42">
        <v>18.37</v>
      </c>
      <c r="H92" s="42"/>
      <c r="I92" s="42"/>
      <c r="J92">
        <f>2.98/18.37</f>
        <v>0.1622210125204137</v>
      </c>
    </row>
    <row r="93" spans="1:8" ht="15">
      <c r="A93" s="19" t="s">
        <v>106</v>
      </c>
      <c r="B93" s="20">
        <v>1714300.22</v>
      </c>
      <c r="C93" s="20">
        <v>1808976.88</v>
      </c>
      <c r="D93" s="20">
        <v>985490.69</v>
      </c>
      <c r="E93">
        <f>(D93-G93)*F$93</f>
        <v>83973.73675853015</v>
      </c>
      <c r="F93">
        <f>3.58/15.24</f>
        <v>0.23490813648293962</v>
      </c>
      <c r="G93" s="22">
        <v>628015.9</v>
      </c>
      <c r="H93">
        <f>G93*J92</f>
        <v>101877.37517691888</v>
      </c>
    </row>
    <row r="94" spans="1:8" ht="15">
      <c r="A94" s="19" t="s">
        <v>107</v>
      </c>
      <c r="B94" s="20">
        <v>1343809.86</v>
      </c>
      <c r="C94" s="20">
        <v>1330697.28</v>
      </c>
      <c r="D94" s="20">
        <v>607936.61</v>
      </c>
      <c r="E94">
        <f>D94*F$93</f>
        <v>142809.25615485563</v>
      </c>
      <c r="H94">
        <f>E93+H93</f>
        <v>185851.11193544904</v>
      </c>
    </row>
    <row r="95" spans="1:5" ht="15">
      <c r="A95" s="19" t="s">
        <v>108</v>
      </c>
      <c r="B95" s="20">
        <v>1025493.76</v>
      </c>
      <c r="C95" s="20">
        <v>1136863.08</v>
      </c>
      <c r="D95" s="20">
        <v>375459.73</v>
      </c>
      <c r="E95">
        <f>D95*F$93</f>
        <v>88198.54549868766</v>
      </c>
    </row>
    <row r="96" spans="1:5" ht="15">
      <c r="A96" s="19" t="s">
        <v>109</v>
      </c>
      <c r="B96" s="20">
        <v>675226.79</v>
      </c>
      <c r="C96" s="20">
        <v>919914.86</v>
      </c>
      <c r="D96" s="20">
        <v>108765.48</v>
      </c>
      <c r="E96">
        <f>D96*F$93</f>
        <v>25549.896220472438</v>
      </c>
    </row>
    <row r="97" spans="1:5" ht="15">
      <c r="A97" s="19" t="s">
        <v>110</v>
      </c>
      <c r="B97" s="20">
        <v>847121.39</v>
      </c>
      <c r="C97" s="20">
        <v>1000837.39</v>
      </c>
      <c r="D97" s="20">
        <v>206793.31</v>
      </c>
      <c r="E97">
        <f>D97*F$93</f>
        <v>48577.431089238846</v>
      </c>
    </row>
    <row r="98" spans="1:4" ht="15">
      <c r="A98" s="19" t="s">
        <v>111</v>
      </c>
      <c r="B98" s="20">
        <v>42237.18</v>
      </c>
      <c r="C98" s="20">
        <v>4592.03</v>
      </c>
      <c r="D98" s="20">
        <v>37645.15</v>
      </c>
    </row>
    <row r="99" spans="1:4" ht="15">
      <c r="A99" s="19" t="s">
        <v>112</v>
      </c>
      <c r="B99" s="20">
        <v>47504.51</v>
      </c>
      <c r="C99" s="20">
        <v>5629.59</v>
      </c>
      <c r="D99" s="20">
        <v>41874.92</v>
      </c>
    </row>
    <row r="100" spans="1:4" ht="15">
      <c r="A100" s="19" t="s">
        <v>113</v>
      </c>
      <c r="B100" s="20">
        <v>37159.73</v>
      </c>
      <c r="C100" s="20">
        <v>4662.47</v>
      </c>
      <c r="D100" s="20">
        <v>32497.26</v>
      </c>
    </row>
    <row r="101" spans="1:4" ht="15">
      <c r="A101" s="19" t="s">
        <v>114</v>
      </c>
      <c r="B101" s="22">
        <v>211017.6</v>
      </c>
      <c r="C101" s="20">
        <v>52246.13</v>
      </c>
      <c r="D101" s="20">
        <v>158771.47</v>
      </c>
    </row>
    <row r="102" spans="1:4" ht="15">
      <c r="A102" s="19" t="s">
        <v>115</v>
      </c>
      <c r="B102" s="20">
        <v>247056.75</v>
      </c>
      <c r="C102" s="20">
        <v>68331.08</v>
      </c>
      <c r="D102" s="20">
        <v>178725.67</v>
      </c>
    </row>
    <row r="103" spans="1:4" ht="15">
      <c r="A103" s="19" t="s">
        <v>116</v>
      </c>
      <c r="B103" s="22">
        <v>305433.9</v>
      </c>
      <c r="C103" s="20">
        <v>87796.66</v>
      </c>
      <c r="D103" s="20">
        <v>217637.24</v>
      </c>
    </row>
    <row r="104" spans="1:4" ht="15">
      <c r="A104" s="19" t="s">
        <v>117</v>
      </c>
      <c r="B104" s="20">
        <v>613800.38</v>
      </c>
      <c r="C104" s="20">
        <v>471760.72</v>
      </c>
      <c r="D104" s="20">
        <v>343342.48</v>
      </c>
    </row>
    <row r="105" spans="1:4" ht="15">
      <c r="A105" s="19" t="s">
        <v>118</v>
      </c>
      <c r="B105" s="20">
        <v>28336.85</v>
      </c>
      <c r="C105" s="23">
        <v>252.57</v>
      </c>
      <c r="D105" s="20">
        <v>28084.28</v>
      </c>
    </row>
    <row r="106" spans="1:4" ht="15">
      <c r="A106" s="19" t="s">
        <v>119</v>
      </c>
      <c r="B106" s="20">
        <v>484830.78</v>
      </c>
      <c r="C106" s="20">
        <v>364913.23</v>
      </c>
      <c r="D106" s="20">
        <v>243585.46</v>
      </c>
    </row>
    <row r="107" spans="1:4" ht="15">
      <c r="A107" s="19" t="s">
        <v>120</v>
      </c>
      <c r="B107" s="20">
        <v>458764.89</v>
      </c>
      <c r="C107" s="20">
        <v>327096.03</v>
      </c>
      <c r="D107" s="20">
        <v>276290.14</v>
      </c>
    </row>
    <row r="108" spans="1:4" ht="15">
      <c r="A108" s="19" t="s">
        <v>121</v>
      </c>
      <c r="B108" s="20">
        <v>454457.24</v>
      </c>
      <c r="C108" s="20">
        <v>401192.57</v>
      </c>
      <c r="D108" s="20">
        <v>195800.77</v>
      </c>
    </row>
    <row r="109" spans="1:4" ht="15">
      <c r="A109" s="19" t="s">
        <v>122</v>
      </c>
      <c r="B109" s="20">
        <v>247957.65</v>
      </c>
      <c r="C109" s="21">
        <v>119322</v>
      </c>
      <c r="D109" s="20">
        <v>128635.65</v>
      </c>
    </row>
    <row r="110" spans="1:4" ht="15">
      <c r="A110" s="19" t="s">
        <v>123</v>
      </c>
      <c r="B110" s="20">
        <v>255134.28</v>
      </c>
      <c r="C110" s="22">
        <v>52477.3</v>
      </c>
      <c r="D110" s="20">
        <v>202656.98</v>
      </c>
    </row>
    <row r="111" spans="1:4" ht="15">
      <c r="A111" s="19" t="s">
        <v>124</v>
      </c>
      <c r="B111" s="20">
        <v>127007.84</v>
      </c>
      <c r="C111" s="20">
        <v>40303.24</v>
      </c>
      <c r="D111" s="22">
        <v>86704.6</v>
      </c>
    </row>
    <row r="112" spans="1:4" ht="15">
      <c r="A112" s="19" t="s">
        <v>125</v>
      </c>
      <c r="B112" s="20">
        <v>37085.68</v>
      </c>
      <c r="C112" s="20">
        <v>5136.09</v>
      </c>
      <c r="D112" s="20">
        <v>31949.59</v>
      </c>
    </row>
    <row r="113" spans="1:4" ht="15">
      <c r="A113" s="19" t="s">
        <v>126</v>
      </c>
      <c r="B113" s="20">
        <v>18608.81</v>
      </c>
      <c r="C113" s="23">
        <v>987.35</v>
      </c>
      <c r="D113" s="20">
        <v>17621.46</v>
      </c>
    </row>
    <row r="114" spans="1:4" ht="15">
      <c r="A114" s="19" t="s">
        <v>127</v>
      </c>
      <c r="B114" s="20">
        <v>112186.12</v>
      </c>
      <c r="C114" s="20">
        <v>36077.06</v>
      </c>
      <c r="D114" s="20">
        <v>76109.06</v>
      </c>
    </row>
    <row r="115" spans="1:4" ht="15">
      <c r="A115" s="19" t="s">
        <v>128</v>
      </c>
      <c r="B115" s="22">
        <v>111045.5</v>
      </c>
      <c r="C115" s="20">
        <v>33408.93</v>
      </c>
      <c r="D115" s="20">
        <v>77636.57</v>
      </c>
    </row>
    <row r="116" spans="1:4" ht="15">
      <c r="A116" s="19" t="s">
        <v>129</v>
      </c>
      <c r="B116" s="20">
        <v>113398.59</v>
      </c>
      <c r="C116" s="20">
        <v>16653.11</v>
      </c>
      <c r="D116" s="20">
        <v>96745.48</v>
      </c>
    </row>
    <row r="117" spans="1:4" ht="15">
      <c r="A117" s="19" t="s">
        <v>130</v>
      </c>
      <c r="B117" s="20">
        <v>22155.47</v>
      </c>
      <c r="C117" s="20">
        <v>2018.67</v>
      </c>
      <c r="D117" s="22">
        <v>20136.8</v>
      </c>
    </row>
    <row r="118" spans="1:4" ht="15">
      <c r="A118" s="19" t="s">
        <v>131</v>
      </c>
      <c r="B118" s="20">
        <v>73124.08</v>
      </c>
      <c r="C118" s="20">
        <v>55510.09</v>
      </c>
      <c r="D118" s="20">
        <v>17613.99</v>
      </c>
    </row>
    <row r="119" spans="1:4" ht="15">
      <c r="A119" s="19" t="s">
        <v>132</v>
      </c>
      <c r="B119" s="20">
        <v>144147.72</v>
      </c>
      <c r="C119" s="20">
        <v>119135.48</v>
      </c>
      <c r="D119" s="20">
        <v>25012.24</v>
      </c>
    </row>
    <row r="120" spans="1:4" ht="15">
      <c r="A120" s="19" t="s">
        <v>133</v>
      </c>
      <c r="B120" s="20">
        <v>145363.63</v>
      </c>
      <c r="C120" s="20">
        <v>110606.13</v>
      </c>
      <c r="D120" s="22">
        <v>34757.5</v>
      </c>
    </row>
    <row r="121" spans="1:4" ht="15">
      <c r="A121" s="25" t="s">
        <v>43</v>
      </c>
      <c r="B121" s="26">
        <v>11864931.23</v>
      </c>
      <c r="C121" s="26">
        <v>9525284.22</v>
      </c>
      <c r="D121" s="26">
        <v>5833107.82</v>
      </c>
    </row>
    <row r="122" spans="1:5" ht="15">
      <c r="A122" s="36"/>
      <c r="B122" s="36"/>
      <c r="C122" s="36"/>
      <c r="D122" s="36"/>
      <c r="E122" s="36"/>
    </row>
  </sheetData>
  <sheetProtection/>
  <mergeCells count="12">
    <mergeCell ref="B81:B82"/>
    <mergeCell ref="C81:C82"/>
    <mergeCell ref="D81:D82"/>
    <mergeCell ref="E81:E82"/>
    <mergeCell ref="G92:I92"/>
    <mergeCell ref="E36:E37"/>
    <mergeCell ref="B1:B2"/>
    <mergeCell ref="C1:C2"/>
    <mergeCell ref="D1:D2"/>
    <mergeCell ref="B36:B37"/>
    <mergeCell ref="C36:C37"/>
    <mergeCell ref="D36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2014-12-10T02:05:31Z</dcterms:modified>
  <cp:category/>
  <cp:version/>
  <cp:contentType/>
  <cp:contentStatus/>
</cp:coreProperties>
</file>